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<sst xmlns="http://schemas.openxmlformats.org/spreadsheetml/2006/main" count="125" uniqueCount="95">
  <si>
    <t>Cable sizing calculation proceedure</t>
  </si>
  <si>
    <t>Enter the design current for the load</t>
  </si>
  <si>
    <t>=</t>
  </si>
  <si>
    <t>Select the protective device size</t>
  </si>
  <si>
    <t>Ensure In &gt; Ib</t>
  </si>
  <si>
    <t>(Logical test cell is blank if Ib = 0)</t>
  </si>
  <si>
    <t>Enter correction factors</t>
  </si>
  <si>
    <t>Grouping, from tables 4B1, 4B2 and 4B3 (ignore if spaced more than 2d apart or if loaded to less than 30%)</t>
  </si>
  <si>
    <r>
      <t>Putting aside BS3036 fuses as they are rarely used, add a Cp factor of 1.5 (0.67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for ring final circuits, otherwise a 2.5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cable would fail.</t>
    </r>
  </si>
  <si>
    <t>Other correction factors like cable operating temperatures and thermal insulation are applied via cable selection methods in table 4A1 and 4D1A to 4L4B.</t>
  </si>
  <si>
    <t>&gt;=</t>
  </si>
  <si>
    <t>Note: Use a factor of "1" where no factor applies to avoid the devide by zero error.</t>
  </si>
  <si>
    <t>In tables 4D1A to 4L4B.</t>
  </si>
  <si>
    <t xml:space="preserve"> </t>
  </si>
  <si>
    <t>Voltage Drop</t>
  </si>
  <si>
    <t>Comments, hints</t>
  </si>
  <si>
    <t>Note: use which ever is the greater value of "It"</t>
  </si>
  <si>
    <t>From tables 4D1A to 4L4B.</t>
  </si>
  <si>
    <t>Item</t>
  </si>
  <si>
    <t>Correction for ambient temperature</t>
  </si>
  <si>
    <r>
      <t xml:space="preserve">Maximum pemitted cable temp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</si>
  <si>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for PVC,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for XLPE etc see tables 4D1A to 4L4B</t>
    </r>
  </si>
  <si>
    <r>
      <t>I</t>
    </r>
    <r>
      <rPr>
        <vertAlign val="subscript"/>
        <sz val="10"/>
        <rFont val="Arial"/>
        <family val="2"/>
      </rPr>
      <t>b</t>
    </r>
  </si>
  <si>
    <r>
      <t>I</t>
    </r>
    <r>
      <rPr>
        <vertAlign val="subscript"/>
        <sz val="10"/>
        <rFont val="Arial"/>
        <family val="2"/>
      </rPr>
      <t>n</t>
    </r>
  </si>
  <si>
    <r>
      <t>C</t>
    </r>
    <r>
      <rPr>
        <vertAlign val="subscript"/>
        <sz val="10"/>
        <rFont val="Arial"/>
        <family val="2"/>
      </rPr>
      <t>a</t>
    </r>
  </si>
  <si>
    <r>
      <t>C</t>
    </r>
    <r>
      <rPr>
        <vertAlign val="subscript"/>
        <sz val="10"/>
        <rFont val="Arial"/>
        <family val="2"/>
      </rPr>
      <t>g</t>
    </r>
  </si>
  <si>
    <r>
      <t>C</t>
    </r>
    <r>
      <rPr>
        <vertAlign val="subscript"/>
        <sz val="10"/>
        <rFont val="Arial"/>
        <family val="2"/>
      </rPr>
      <t>p</t>
    </r>
  </si>
  <si>
    <r>
      <t>I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</si>
  <si>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p</t>
    </r>
  </si>
  <si>
    <r>
      <t>C</t>
    </r>
    <r>
      <rPr>
        <vertAlign val="subscript"/>
        <sz val="10"/>
        <rFont val="Arial"/>
        <family val="2"/>
      </rPr>
      <t>t</t>
    </r>
  </si>
  <si>
    <r>
      <t>Note: for temperatures above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and cables 16mm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or smaller only.</t>
    </r>
  </si>
  <si>
    <t>r</t>
  </si>
  <si>
    <t>x</t>
  </si>
  <si>
    <t>r and x values to obtain a corrected z value</t>
  </si>
  <si>
    <t>Tabulated Voltage Drop</t>
  </si>
  <si>
    <t>mV/A/m</t>
  </si>
  <si>
    <t>length of run</t>
  </si>
  <si>
    <t>l</t>
  </si>
  <si>
    <t>Add the voltage drop on each cable length and determine the percentage of drop from supply to load.</t>
  </si>
  <si>
    <t>Find the minimum cable size needed.</t>
  </si>
  <si>
    <r>
      <t>V</t>
    </r>
    <r>
      <rPr>
        <vertAlign val="subscript"/>
        <sz val="10"/>
        <rFont val="Arial"/>
        <family val="2"/>
      </rPr>
      <t xml:space="preserve">d </t>
    </r>
  </si>
  <si>
    <r>
      <t>V</t>
    </r>
    <r>
      <rPr>
        <vertAlign val="subscript"/>
        <sz val="10"/>
        <rFont val="Arial"/>
        <family val="0"/>
      </rPr>
      <t xml:space="preserve">d </t>
    </r>
  </si>
  <si>
    <r>
      <t>Note: for cables above 16mm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use:</t>
    </r>
  </si>
  <si>
    <t>Enter the impedance external to this circuit.</t>
  </si>
  <si>
    <t>Ze</t>
  </si>
  <si>
    <t>Enter impedance of cable Z1</t>
  </si>
  <si>
    <t>Enter impedance of CPC Z2</t>
  </si>
  <si>
    <t>Zs</t>
  </si>
  <si>
    <t>One leg of the conductor only</t>
  </si>
  <si>
    <t>Effectively the return path</t>
  </si>
  <si>
    <t>The impedance of from the source to the panel or board supplying the cable.</t>
  </si>
  <si>
    <t>Check Zs against tables 41B1 to 41D</t>
  </si>
  <si>
    <t>Earth fault current</t>
  </si>
  <si>
    <r>
      <t>Z</t>
    </r>
    <r>
      <rPr>
        <vertAlign val="subscript"/>
        <sz val="10"/>
        <rFont val="Arial"/>
        <family val="2"/>
      </rPr>
      <t>1</t>
    </r>
  </si>
  <si>
    <r>
      <t>Z</t>
    </r>
    <r>
      <rPr>
        <vertAlign val="sub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</si>
  <si>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ef</t>
    </r>
  </si>
  <si>
    <t xml:space="preserve">V </t>
  </si>
  <si>
    <t>Enter phase voltage</t>
  </si>
  <si>
    <t>6, 10, 16, 20, 32 etc.</t>
  </si>
  <si>
    <t>Thermal constraint</t>
  </si>
  <si>
    <t>S</t>
  </si>
  <si>
    <t xml:space="preserve">t </t>
  </si>
  <si>
    <t>Disconnection time</t>
  </si>
  <si>
    <t>Required for disconnection time</t>
  </si>
  <si>
    <t>k factor for insulation and conductor</t>
  </si>
  <si>
    <t>k</t>
  </si>
  <si>
    <t>Tables 54B, C, D, E and F</t>
  </si>
  <si>
    <r>
      <t>= Minimum CSA of the CPC in mm</t>
    </r>
    <r>
      <rPr>
        <vertAlign val="superscript"/>
        <sz val="10"/>
        <rFont val="Arial"/>
        <family val="2"/>
      </rPr>
      <t>2</t>
    </r>
  </si>
  <si>
    <t>Circuit Impedance</t>
  </si>
  <si>
    <t>Duration of fault</t>
  </si>
  <si>
    <t>t</t>
  </si>
  <si>
    <r>
      <t>If less than 0.1 sec then check 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&gt;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t of the protective device</t>
    </r>
  </si>
  <si>
    <t>Regulations 413-02-11 and 413-02-12 (230 volt 0.4s or 5s)</t>
  </si>
  <si>
    <t>Ambient Temperature from table 4C1 and 4C2 (appendix 4)</t>
  </si>
  <si>
    <t xml:space="preserve">Actual disconection time of protective device </t>
  </si>
  <si>
    <t>under a fault of negligable impedance.</t>
  </si>
  <si>
    <t>Client</t>
  </si>
  <si>
    <t>Project</t>
  </si>
  <si>
    <t>Reference</t>
  </si>
  <si>
    <t>Designer</t>
  </si>
  <si>
    <t>Supply line voltage</t>
  </si>
  <si>
    <r>
      <t>V</t>
    </r>
    <r>
      <rPr>
        <b/>
        <vertAlign val="subscript"/>
        <sz val="10"/>
        <rFont val="Arial"/>
        <family val="2"/>
      </rPr>
      <t>L</t>
    </r>
  </si>
  <si>
    <t>Design Current</t>
  </si>
  <si>
    <r>
      <t>I</t>
    </r>
    <r>
      <rPr>
        <b/>
        <vertAlign val="subscript"/>
        <sz val="10"/>
        <rFont val="Arial"/>
        <family val="2"/>
      </rPr>
      <t>n</t>
    </r>
  </si>
  <si>
    <t>Protective device size</t>
  </si>
  <si>
    <r>
      <t>I</t>
    </r>
    <r>
      <rPr>
        <b/>
        <vertAlign val="subscript"/>
        <sz val="10"/>
        <rFont val="Arial"/>
        <family val="2"/>
      </rPr>
      <t>b</t>
    </r>
  </si>
  <si>
    <t>Correction factors</t>
  </si>
  <si>
    <t>Ca</t>
  </si>
  <si>
    <t>Ambient</t>
  </si>
  <si>
    <t>Cg</t>
  </si>
  <si>
    <t>Grouping</t>
  </si>
  <si>
    <t>Cp</t>
  </si>
  <si>
    <t>Device (1.5 for ring with MCB)</t>
  </si>
  <si>
    <t>Minimum cable size</t>
  </si>
  <si>
    <t>Minimum cable size, use largest of the two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</si>
</sst>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" xfId="0" applyBorder="1" applyAlignment="1">
      <alignment/>
    </xf>
    <xf numFmtId="0" fontId="0" fillId="0" borderId="0" xfId="0" applyFill="1" applyBorder="1" applyAlignment="1" quotePrefix="1">
      <alignment/>
    </xf>
    <xf numFmtId="0" fontId="0" fillId="2" borderId="3" xfId="0" applyFill="1" applyBorder="1" applyAlignment="1" applyProtection="1">
      <alignment/>
      <protection locked="0"/>
    </xf>
    <xf numFmtId="2" fontId="0" fillId="2" borderId="3" xfId="0" applyNumberFormat="1" applyFill="1" applyBorder="1" applyAlignment="1" applyProtection="1">
      <alignment/>
      <protection locked="0"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" fontId="0" fillId="3" borderId="3" xfId="0" applyNumberForma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4.57421875" style="0" customWidth="1"/>
    <col min="2" max="2" width="30.8515625" style="0" customWidth="1"/>
    <col min="3" max="3" width="5.8515625" style="0" customWidth="1"/>
    <col min="4" max="4" width="2.8515625" style="12" customWidth="1"/>
    <col min="6" max="6" width="29.140625" style="0" customWidth="1"/>
    <col min="9" max="9" width="11.8515625" style="0" customWidth="1"/>
    <col min="12" max="12" width="11.00390625" style="0" customWidth="1"/>
  </cols>
  <sheetData>
    <row r="1" ht="13.5" thickBot="1"/>
    <row r="2" spans="8:13" ht="13.5" thickBot="1">
      <c r="H2" s="1" t="s">
        <v>76</v>
      </c>
      <c r="I2" s="33"/>
      <c r="J2" s="34"/>
      <c r="K2" s="1" t="s">
        <v>78</v>
      </c>
      <c r="L2" s="33"/>
      <c r="M2" s="34"/>
    </row>
    <row r="3" spans="1:13" ht="13.5" thickBot="1">
      <c r="A3" s="8" t="s">
        <v>18</v>
      </c>
      <c r="B3" s="8" t="s">
        <v>0</v>
      </c>
      <c r="C3" s="9"/>
      <c r="D3" s="10"/>
      <c r="E3" s="16"/>
      <c r="F3" s="8" t="s">
        <v>15</v>
      </c>
      <c r="H3" s="1" t="s">
        <v>77</v>
      </c>
      <c r="I3" s="33"/>
      <c r="J3" s="34"/>
      <c r="K3" s="1" t="s">
        <v>79</v>
      </c>
      <c r="L3" s="33"/>
      <c r="M3" s="34"/>
    </row>
    <row r="4" spans="2:8" ht="13.5" thickBot="1">
      <c r="B4" t="s">
        <v>57</v>
      </c>
      <c r="C4" t="s">
        <v>56</v>
      </c>
      <c r="D4" s="11" t="s">
        <v>2</v>
      </c>
      <c r="E4" s="18">
        <v>230</v>
      </c>
      <c r="F4" s="3"/>
      <c r="H4" s="1"/>
    </row>
    <row r="5" spans="1:11" ht="27.75" thickBot="1">
      <c r="A5" s="1">
        <v>1</v>
      </c>
      <c r="B5" s="3" t="s">
        <v>1</v>
      </c>
      <c r="C5" t="s">
        <v>23</v>
      </c>
      <c r="D5" s="11" t="s">
        <v>2</v>
      </c>
      <c r="E5" s="18">
        <v>0</v>
      </c>
      <c r="F5" s="3"/>
      <c r="H5" s="1" t="s">
        <v>80</v>
      </c>
      <c r="J5" s="1" t="s">
        <v>81</v>
      </c>
      <c r="K5" s="35"/>
    </row>
    <row r="6" spans="1:11" ht="16.5" thickBot="1">
      <c r="A6" s="1">
        <v>2</v>
      </c>
      <c r="B6" s="3" t="s">
        <v>3</v>
      </c>
      <c r="C6" t="s">
        <v>22</v>
      </c>
      <c r="D6" s="11" t="s">
        <v>2</v>
      </c>
      <c r="E6" s="18">
        <v>0</v>
      </c>
      <c r="F6" s="3" t="s">
        <v>58</v>
      </c>
      <c r="H6" s="24" t="s">
        <v>82</v>
      </c>
      <c r="J6" s="1" t="s">
        <v>83</v>
      </c>
      <c r="K6" s="35"/>
    </row>
    <row r="7" spans="1:12" ht="27" thickBot="1">
      <c r="A7" s="1" t="s">
        <v>13</v>
      </c>
      <c r="B7" s="3" t="s">
        <v>4</v>
      </c>
      <c r="E7" s="20">
        <f>IF(E5=0,"",E6&gt;E5)</f>
      </c>
      <c r="F7" s="3" t="s">
        <v>5</v>
      </c>
      <c r="H7" s="24" t="s">
        <v>84</v>
      </c>
      <c r="J7" s="1" t="s">
        <v>85</v>
      </c>
      <c r="K7" s="35"/>
      <c r="L7" s="2">
        <f>IF(K7=0,"",IF(K7&gt;K6,"","Must be greater than load"))</f>
      </c>
    </row>
    <row r="8" spans="1:12" ht="27.75" thickBot="1">
      <c r="A8" s="1">
        <v>3</v>
      </c>
      <c r="B8" s="3" t="s">
        <v>6</v>
      </c>
      <c r="C8" t="s">
        <v>24</v>
      </c>
      <c r="D8" s="11" t="s">
        <v>2</v>
      </c>
      <c r="E8" s="18">
        <v>1</v>
      </c>
      <c r="F8" s="4" t="s">
        <v>73</v>
      </c>
      <c r="H8" s="24" t="s">
        <v>86</v>
      </c>
      <c r="J8" s="24" t="s">
        <v>87</v>
      </c>
      <c r="K8" s="35">
        <v>1</v>
      </c>
      <c r="L8" t="s">
        <v>88</v>
      </c>
    </row>
    <row r="9" spans="1:14" ht="53.25" thickBot="1">
      <c r="A9" s="1"/>
      <c r="B9" s="5" t="s">
        <v>11</v>
      </c>
      <c r="C9" t="s">
        <v>25</v>
      </c>
      <c r="D9" s="13" t="s">
        <v>2</v>
      </c>
      <c r="E9" s="18">
        <v>1</v>
      </c>
      <c r="F9" s="3" t="s">
        <v>7</v>
      </c>
      <c r="J9" s="24" t="s">
        <v>89</v>
      </c>
      <c r="K9" s="35">
        <v>1</v>
      </c>
      <c r="L9" t="s">
        <v>90</v>
      </c>
      <c r="M9" s="3" t="s">
        <v>93</v>
      </c>
      <c r="N9" s="36">
        <f>K5/(K8*K9*K10)</f>
        <v>0</v>
      </c>
    </row>
    <row r="10" spans="1:14" ht="69" thickBot="1">
      <c r="A10" s="1"/>
      <c r="B10" s="4" t="s">
        <v>9</v>
      </c>
      <c r="C10" t="s">
        <v>26</v>
      </c>
      <c r="D10" s="13" t="s">
        <v>2</v>
      </c>
      <c r="E10" s="18">
        <v>1</v>
      </c>
      <c r="F10" s="4" t="s">
        <v>8</v>
      </c>
      <c r="J10" s="24" t="s">
        <v>91</v>
      </c>
      <c r="K10" s="35">
        <v>1</v>
      </c>
      <c r="L10" s="3" t="s">
        <v>92</v>
      </c>
      <c r="M10" s="3" t="s">
        <v>94</v>
      </c>
      <c r="N10" s="36">
        <f>SQRT((((POWER(K5,2))+(0.48*(POWER(K6,2))))*((1-(POWER(K9,2)))))/(POWER(K9,2)))</f>
        <v>0</v>
      </c>
    </row>
    <row r="11" spans="1:6" ht="27">
      <c r="A11" s="1">
        <v>4</v>
      </c>
      <c r="B11" s="3" t="s">
        <v>39</v>
      </c>
      <c r="C11" t="s">
        <v>27</v>
      </c>
      <c r="D11" s="13" t="s">
        <v>10</v>
      </c>
      <c r="E11" s="21">
        <f>E5/(E8*E9*E10)</f>
        <v>0</v>
      </c>
      <c r="F11" s="3" t="s">
        <v>12</v>
      </c>
    </row>
    <row r="12" spans="1:6" ht="27">
      <c r="A12" s="1"/>
      <c r="B12" s="3"/>
      <c r="C12" t="s">
        <v>27</v>
      </c>
      <c r="D12" s="13" t="s">
        <v>10</v>
      </c>
      <c r="E12" s="21">
        <f>SQRT((((POWER(E5,2))+(0.48*(POWER(E6,2))))*((1-(POWER(E9,2)))))/(POWER(E9,2)))</f>
        <v>0</v>
      </c>
      <c r="F12" s="7" t="s">
        <v>16</v>
      </c>
    </row>
    <row r="13" spans="2:6" ht="12.75">
      <c r="B13" s="3" t="s">
        <v>34</v>
      </c>
      <c r="C13" s="6" t="s">
        <v>35</v>
      </c>
      <c r="D13" s="13" t="s">
        <v>2</v>
      </c>
      <c r="E13" s="18">
        <v>0</v>
      </c>
      <c r="F13" s="3" t="s">
        <v>17</v>
      </c>
    </row>
    <row r="14" spans="2:6" ht="28.5">
      <c r="B14" s="3" t="s">
        <v>20</v>
      </c>
      <c r="C14" t="s">
        <v>28</v>
      </c>
      <c r="D14" s="11" t="s">
        <v>2</v>
      </c>
      <c r="E14" s="18">
        <v>0</v>
      </c>
      <c r="F14" s="3" t="s">
        <v>21</v>
      </c>
    </row>
    <row r="15" spans="2:6" ht="41.25">
      <c r="B15" s="3" t="s">
        <v>19</v>
      </c>
      <c r="C15" t="s">
        <v>29</v>
      </c>
      <c r="D15" s="11" t="s">
        <v>2</v>
      </c>
      <c r="E15" s="22">
        <f>IF(E14=0,"",(230+E14-(((POWER(E8,2))*((POWER(E9,2)))-((POWER(E5,2))/(POWER(E11,2))))*(E14-30)))/(230+E14))</f>
      </c>
      <c r="F15" s="3" t="s">
        <v>30</v>
      </c>
    </row>
    <row r="16" spans="2:6" ht="12.75">
      <c r="B16" s="3" t="s">
        <v>36</v>
      </c>
      <c r="C16" t="s">
        <v>37</v>
      </c>
      <c r="D16" s="11" t="s">
        <v>2</v>
      </c>
      <c r="E16" s="19">
        <v>0</v>
      </c>
      <c r="F16" s="3"/>
    </row>
    <row r="17" spans="1:6" ht="52.5">
      <c r="A17" s="1">
        <v>5</v>
      </c>
      <c r="B17" s="5" t="s">
        <v>14</v>
      </c>
      <c r="C17" t="s">
        <v>40</v>
      </c>
      <c r="D17" s="11" t="s">
        <v>2</v>
      </c>
      <c r="E17" s="22">
        <f>IF(E16=0,"",((E16*E5*(E13*E15))/1000))</f>
      </c>
      <c r="F17" s="3" t="s">
        <v>38</v>
      </c>
    </row>
    <row r="18" spans="2:6" ht="27">
      <c r="B18" s="5" t="s">
        <v>42</v>
      </c>
      <c r="C18" t="s">
        <v>31</v>
      </c>
      <c r="D18" s="11" t="s">
        <v>2</v>
      </c>
      <c r="E18" s="18">
        <v>0</v>
      </c>
      <c r="F18" s="3" t="s">
        <v>17</v>
      </c>
    </row>
    <row r="19" spans="2:6" ht="25.5">
      <c r="B19" s="3" t="s">
        <v>33</v>
      </c>
      <c r="C19" t="s">
        <v>32</v>
      </c>
      <c r="D19" s="11" t="s">
        <v>2</v>
      </c>
      <c r="E19" s="18">
        <v>0</v>
      </c>
      <c r="F19" s="3" t="s">
        <v>17</v>
      </c>
    </row>
    <row r="20" spans="2:6" ht="52.5">
      <c r="B20" s="5" t="s">
        <v>14</v>
      </c>
      <c r="C20" s="14" t="s">
        <v>41</v>
      </c>
      <c r="D20" s="11" t="s">
        <v>2</v>
      </c>
      <c r="E20" s="22">
        <f>(E16*E5*(COS(E18)+SIN(E19)))/1000</f>
        <v>0</v>
      </c>
      <c r="F20" s="3" t="s">
        <v>38</v>
      </c>
    </row>
    <row r="21" spans="2:6" ht="38.25">
      <c r="B21" s="15" t="s">
        <v>43</v>
      </c>
      <c r="C21" t="s">
        <v>44</v>
      </c>
      <c r="D21" s="11" t="s">
        <v>2</v>
      </c>
      <c r="E21" s="18">
        <v>0</v>
      </c>
      <c r="F21" s="3" t="s">
        <v>50</v>
      </c>
    </row>
    <row r="22" spans="2:6" ht="15.75">
      <c r="B22" s="15" t="s">
        <v>45</v>
      </c>
      <c r="C22" t="s">
        <v>53</v>
      </c>
      <c r="D22" s="11" t="s">
        <v>2</v>
      </c>
      <c r="E22" s="18">
        <v>0</v>
      </c>
      <c r="F22" s="4" t="s">
        <v>48</v>
      </c>
    </row>
    <row r="23" spans="1:6" ht="15.75">
      <c r="A23" s="1">
        <v>6</v>
      </c>
      <c r="B23" s="5" t="s">
        <v>46</v>
      </c>
      <c r="C23" t="s">
        <v>54</v>
      </c>
      <c r="D23" s="11" t="s">
        <v>2</v>
      </c>
      <c r="E23" s="18">
        <v>0</v>
      </c>
      <c r="F23" s="4" t="s">
        <v>49</v>
      </c>
    </row>
    <row r="24" spans="2:6" ht="25.5">
      <c r="B24" s="3" t="s">
        <v>68</v>
      </c>
      <c r="C24" t="s">
        <v>47</v>
      </c>
      <c r="D24" s="11" t="s">
        <v>2</v>
      </c>
      <c r="E24" s="20">
        <f>(E21+(E22+E23*E16))/1000</f>
        <v>0</v>
      </c>
      <c r="F24" s="4" t="s">
        <v>51</v>
      </c>
    </row>
    <row r="25" spans="1:6" ht="15.75">
      <c r="A25" s="1">
        <v>7</v>
      </c>
      <c r="B25" s="5" t="s">
        <v>52</v>
      </c>
      <c r="C25" t="s">
        <v>55</v>
      </c>
      <c r="D25" s="11" t="s">
        <v>2</v>
      </c>
      <c r="E25" s="20">
        <f>IF(E24=0,"",E4/E24)</f>
      </c>
      <c r="F25" s="4" t="s">
        <v>63</v>
      </c>
    </row>
    <row r="26" spans="2:6" ht="25.5">
      <c r="B26" s="3" t="s">
        <v>62</v>
      </c>
      <c r="C26" t="s">
        <v>61</v>
      </c>
      <c r="D26" s="11" t="s">
        <v>2</v>
      </c>
      <c r="E26" s="18">
        <v>0</v>
      </c>
      <c r="F26" s="4" t="s">
        <v>72</v>
      </c>
    </row>
    <row r="27" spans="2:6" ht="12.75">
      <c r="B27" s="3" t="s">
        <v>64</v>
      </c>
      <c r="C27" t="s">
        <v>65</v>
      </c>
      <c r="D27" s="11" t="s">
        <v>2</v>
      </c>
      <c r="E27" s="18">
        <v>0</v>
      </c>
      <c r="F27" s="4" t="s">
        <v>66</v>
      </c>
    </row>
    <row r="28" spans="2:6" ht="25.5">
      <c r="B28" s="3" t="s">
        <v>74</v>
      </c>
      <c r="C28" t="s">
        <v>70</v>
      </c>
      <c r="D28" s="11" t="s">
        <v>2</v>
      </c>
      <c r="E28" s="18">
        <v>0</v>
      </c>
      <c r="F28" s="4" t="s">
        <v>75</v>
      </c>
    </row>
    <row r="29" spans="1:6" ht="27">
      <c r="A29" s="1">
        <v>8</v>
      </c>
      <c r="B29" s="5" t="s">
        <v>59</v>
      </c>
      <c r="C29" t="s">
        <v>60</v>
      </c>
      <c r="D29" s="11" t="s">
        <v>2</v>
      </c>
      <c r="E29" s="22">
        <f>IF(E25="","",(SQRT((POWER(E25,2))*E28))/E27)</f>
      </c>
      <c r="F29" s="32" t="s">
        <v>67</v>
      </c>
    </row>
    <row r="30" spans="1:6" ht="27">
      <c r="A30">
        <v>9</v>
      </c>
      <c r="B30" s="3" t="s">
        <v>69</v>
      </c>
      <c r="C30" t="s">
        <v>70</v>
      </c>
      <c r="D30" s="11" t="s">
        <v>2</v>
      </c>
      <c r="E30" s="20">
        <f>IF(E29="","",(((POWER(E27,2))*(POWER(E29,2)))/(POWER(E25,2))))</f>
      </c>
      <c r="F30" s="4" t="s">
        <v>71</v>
      </c>
    </row>
  </sheetData>
  <sheetProtection/>
  <mergeCells count="4">
    <mergeCell ref="I2:J2"/>
    <mergeCell ref="I3:J3"/>
    <mergeCell ref="L2:M2"/>
    <mergeCell ref="L3:M3"/>
  </mergeCells>
  <printOptions/>
  <pageMargins left="0.28" right="0.17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ht="12.75">
      <c r="D1" s="23"/>
    </row>
    <row r="2" ht="12.75">
      <c r="D2" s="23"/>
    </row>
    <row r="3" spans="1:6" ht="12.75">
      <c r="A3" s="24"/>
      <c r="B3" s="24"/>
      <c r="D3" s="23"/>
      <c r="F3" s="24"/>
    </row>
    <row r="4" spans="4:5" ht="12.75">
      <c r="D4" s="13"/>
      <c r="E4" s="25"/>
    </row>
    <row r="5" spans="1:5" ht="12.75">
      <c r="A5" s="24"/>
      <c r="D5" s="13"/>
      <c r="E5" s="25"/>
    </row>
    <row r="6" spans="1:5" ht="12.75">
      <c r="A6" s="24"/>
      <c r="D6" s="13"/>
      <c r="E6" s="25"/>
    </row>
    <row r="7" spans="1:4" ht="12.75">
      <c r="A7" s="24"/>
      <c r="D7" s="23"/>
    </row>
    <row r="8" spans="1:5" ht="12.75">
      <c r="A8" s="24"/>
      <c r="D8" s="13"/>
      <c r="E8" s="25"/>
    </row>
    <row r="9" spans="1:6" ht="12.75">
      <c r="A9" s="24"/>
      <c r="B9" s="7"/>
      <c r="D9" s="13"/>
      <c r="E9" s="25"/>
      <c r="F9" s="4"/>
    </row>
    <row r="10" spans="1:6" ht="12.75">
      <c r="A10" s="24"/>
      <c r="B10" s="4"/>
      <c r="D10" s="13"/>
      <c r="E10" s="25"/>
      <c r="F10" s="4"/>
    </row>
    <row r="11" spans="1:5" ht="12.75">
      <c r="A11" s="24"/>
      <c r="B11" s="4"/>
      <c r="D11" s="13"/>
      <c r="E11" s="26"/>
    </row>
    <row r="12" spans="1:6" ht="12.75">
      <c r="A12" s="24"/>
      <c r="D12" s="13"/>
      <c r="E12" s="26"/>
      <c r="F12" s="7"/>
    </row>
    <row r="13" spans="3:5" ht="12.75">
      <c r="C13" s="27"/>
      <c r="D13" s="13"/>
      <c r="E13" s="25"/>
    </row>
    <row r="14" spans="4:5" ht="12.75">
      <c r="D14" s="13"/>
      <c r="E14" s="25"/>
    </row>
    <row r="15" spans="4:5" ht="12.75">
      <c r="D15" s="13"/>
      <c r="E15" s="28"/>
    </row>
    <row r="16" spans="4:5" ht="12.75">
      <c r="D16" s="13"/>
      <c r="E16" s="29"/>
    </row>
    <row r="17" spans="1:6" ht="12.75">
      <c r="A17" s="24"/>
      <c r="B17" s="24"/>
      <c r="D17" s="13"/>
      <c r="E17" s="28"/>
      <c r="F17" s="4"/>
    </row>
    <row r="18" spans="2:5" ht="12.75">
      <c r="B18" s="24"/>
      <c r="D18" s="13"/>
      <c r="E18" s="25"/>
    </row>
    <row r="19" spans="2:5" ht="12.75">
      <c r="B19" s="4"/>
      <c r="D19" s="13"/>
      <c r="E19" s="25"/>
    </row>
    <row r="20" spans="2:6" ht="12.75">
      <c r="B20" s="24"/>
      <c r="C20" s="30"/>
      <c r="D20" s="13"/>
      <c r="E20" s="28"/>
      <c r="F20" s="4"/>
    </row>
    <row r="21" spans="2:6" ht="12.75">
      <c r="B21" s="31"/>
      <c r="D21" s="13"/>
      <c r="E21" s="25"/>
      <c r="F21" s="4"/>
    </row>
    <row r="22" spans="2:5" ht="12.75">
      <c r="B22" s="30"/>
      <c r="D22" s="13"/>
      <c r="E22" s="25"/>
    </row>
    <row r="23" spans="1:5" ht="12.75">
      <c r="A23" s="24"/>
      <c r="B23" s="24"/>
      <c r="D23" s="13"/>
      <c r="E23" s="25"/>
    </row>
    <row r="24" ht="12.75">
      <c r="D24" s="13"/>
    </row>
    <row r="25" spans="1:4" ht="12.75">
      <c r="A25" s="24"/>
      <c r="B25" s="24"/>
      <c r="D25" s="13"/>
    </row>
    <row r="26" spans="4:5" ht="12.75">
      <c r="D26" s="13"/>
      <c r="E26" s="25"/>
    </row>
    <row r="27" spans="4:5" ht="12.75">
      <c r="D27" s="13"/>
      <c r="E27" s="25"/>
    </row>
    <row r="28" spans="2:5" ht="12.75">
      <c r="B28" s="4"/>
      <c r="D28" s="13"/>
      <c r="E28" s="25"/>
    </row>
    <row r="29" spans="1:6" ht="12.75">
      <c r="A29" s="24"/>
      <c r="B29" s="24"/>
      <c r="D29" s="13"/>
      <c r="E29" s="28"/>
      <c r="F29" s="17"/>
    </row>
    <row r="30" ht="12.75">
      <c r="D3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Bell</dc:creator>
  <cp:keywords/>
  <dc:description/>
  <cp:lastModifiedBy>Edward Bell</cp:lastModifiedBy>
  <cp:lastPrinted>2007-11-01T11:31:56Z</cp:lastPrinted>
  <dcterms:created xsi:type="dcterms:W3CDTF">2007-10-24T09:41:16Z</dcterms:created>
  <dcterms:modified xsi:type="dcterms:W3CDTF">2007-11-06T11:52:30Z</dcterms:modified>
  <cp:category/>
  <cp:version/>
  <cp:contentType/>
  <cp:contentStatus/>
</cp:coreProperties>
</file>